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24240" windowHeight="13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'Sheet1'!$A$1:$J$39</definedName>
  </definedNames>
  <calcPr fullCalcOnLoad="1"/>
</workbook>
</file>

<file path=xl/sharedStrings.xml><?xml version="1.0" encoding="utf-8"?>
<sst xmlns="http://schemas.openxmlformats.org/spreadsheetml/2006/main" count="50" uniqueCount="26">
  <si>
    <t>FY 2013</t>
  </si>
  <si>
    <t>FY 2014</t>
  </si>
  <si>
    <t>$ Change</t>
  </si>
  <si>
    <t>% Change</t>
  </si>
  <si>
    <t>BUDGET</t>
  </si>
  <si>
    <t xml:space="preserve">FY 09 to FY 12 </t>
  </si>
  <si>
    <t>EXPENDITURES</t>
  </si>
  <si>
    <t>TOWN SERVICES</t>
  </si>
  <si>
    <t>COUNTY ASSESSMENT</t>
  </si>
  <si>
    <t>SCHOOL DEPARTMENT</t>
  </si>
  <si>
    <t>COMMUNITY SERVICES</t>
  </si>
  <si>
    <t>Local Homestead Exemption</t>
  </si>
  <si>
    <t>REVENUE</t>
  </si>
  <si>
    <t>TOTAL</t>
  </si>
  <si>
    <t>NET TO TAXES</t>
  </si>
  <si>
    <t>TOWN  SERVICES</t>
  </si>
  <si>
    <r>
      <t>TAX RATES (</t>
    </r>
    <r>
      <rPr>
        <b/>
        <u val="single"/>
        <sz val="9"/>
        <rFont val="Arial"/>
        <family val="2"/>
      </rPr>
      <t>Rounded to nearest ¢)</t>
    </r>
  </si>
  <si>
    <t xml:space="preserve"> Local Homestead Exemption</t>
  </si>
  <si>
    <t>TAX RATE VALUATION BASIS</t>
  </si>
  <si>
    <t>FY 2015</t>
  </si>
  <si>
    <t>FY 2016</t>
  </si>
  <si>
    <t>FY 16  to FY 17</t>
  </si>
  <si>
    <t>FY 2017</t>
  </si>
  <si>
    <t xml:space="preserve">SUBTOTAL MUNICIPAL </t>
  </si>
  <si>
    <t>SUBTOTAL MUNICIPAL</t>
  </si>
  <si>
    <t>TOTAL MUNICIPAL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</si>
</sst>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.0_);_(&quot;$&quot;* \(#,##0.0\);_(&quot;$&quot;* &quot;-&quot;??_);_(@_)"/>
  </numFmts>
  <fonts count="36">
    <font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64" fontId="2" fillId="0" borderId="10" xfId="44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2" fillId="0" borderId="10" xfId="44" applyNumberFormat="1" applyFont="1" applyBorder="1" applyAlignment="1">
      <alignment horizontal="center"/>
    </xf>
    <xf numFmtId="0" fontId="1" fillId="3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9" fontId="0" fillId="0" borderId="10" xfId="59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44" applyNumberFormat="1" applyFont="1" applyBorder="1" applyAlignment="1">
      <alignment/>
    </xf>
    <xf numFmtId="165" fontId="2" fillId="0" borderId="10" xfId="59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2" fillId="0" borderId="10" xfId="44" applyNumberFormat="1" applyFont="1" applyFill="1" applyBorder="1" applyAlignment="1">
      <alignment/>
    </xf>
    <xf numFmtId="44" fontId="2" fillId="0" borderId="10" xfId="44" applyFont="1" applyBorder="1" applyAlignment="1">
      <alignment/>
    </xf>
    <xf numFmtId="44" fontId="0" fillId="0" borderId="10" xfId="44" applyFont="1" applyBorder="1" applyAlignment="1">
      <alignment/>
    </xf>
    <xf numFmtId="44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66" fontId="2" fillId="0" borderId="10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125" zoomScaleNormal="125" zoomScalePageLayoutView="0" workbookViewId="0" topLeftCell="A16">
      <selection activeCell="A34" sqref="A34"/>
    </sheetView>
  </sheetViews>
  <sheetFormatPr defaultColWidth="11.421875" defaultRowHeight="12.75"/>
  <cols>
    <col min="1" max="1" width="33.8515625" style="7" customWidth="1"/>
    <col min="2" max="4" width="17.421875" style="7" hidden="1" customWidth="1"/>
    <col min="5" max="5" width="17.421875" style="7" customWidth="1"/>
    <col min="6" max="6" width="17.57421875" style="7" bestFit="1" customWidth="1"/>
    <col min="7" max="7" width="18.8515625" style="7" bestFit="1" customWidth="1"/>
    <col min="8" max="8" width="17.28125" style="8" customWidth="1"/>
    <col min="9" max="10" width="17.28125" style="7" hidden="1" customWidth="1"/>
    <col min="11" max="16384" width="11.421875" style="7" customWidth="1"/>
  </cols>
  <sheetData>
    <row r="1" spans="1:10" s="4" customFormat="1" ht="15.75">
      <c r="A1" s="1"/>
      <c r="B1" s="2" t="s">
        <v>0</v>
      </c>
      <c r="C1" s="2" t="s">
        <v>1</v>
      </c>
      <c r="D1" s="2" t="s">
        <v>19</v>
      </c>
      <c r="E1" s="2" t="s">
        <v>20</v>
      </c>
      <c r="F1" s="2" t="s">
        <v>22</v>
      </c>
      <c r="G1" s="3" t="s">
        <v>2</v>
      </c>
      <c r="H1" s="3" t="s">
        <v>3</v>
      </c>
      <c r="I1" s="3" t="s">
        <v>2</v>
      </c>
      <c r="J1" s="3" t="s">
        <v>3</v>
      </c>
    </row>
    <row r="2" spans="1:10" s="4" customFormat="1" ht="15.75">
      <c r="A2" s="3"/>
      <c r="B2" s="5" t="s">
        <v>4</v>
      </c>
      <c r="C2" s="5" t="s">
        <v>4</v>
      </c>
      <c r="D2" s="5" t="s">
        <v>4</v>
      </c>
      <c r="E2" s="5" t="s">
        <v>4</v>
      </c>
      <c r="F2" s="5" t="s">
        <v>4</v>
      </c>
      <c r="G2" s="3" t="s">
        <v>21</v>
      </c>
      <c r="H2" s="3" t="s">
        <v>21</v>
      </c>
      <c r="I2" s="3" t="s">
        <v>5</v>
      </c>
      <c r="J2" s="3" t="s">
        <v>5</v>
      </c>
    </row>
    <row r="3" ht="15.75">
      <c r="A3" s="6" t="s">
        <v>6</v>
      </c>
    </row>
    <row r="4" spans="1:10" ht="15.75">
      <c r="A4" s="9" t="s">
        <v>7</v>
      </c>
      <c r="B4" s="10">
        <v>8865608</v>
      </c>
      <c r="C4" s="10">
        <v>9032363</v>
      </c>
      <c r="D4" s="10">
        <v>9226784</v>
      </c>
      <c r="E4" s="10">
        <v>9814881</v>
      </c>
      <c r="F4" s="10"/>
      <c r="G4" s="10">
        <f>SUM(F4-E4)</f>
        <v>-9814881</v>
      </c>
      <c r="H4" s="11">
        <f>SUM(G4/E4)</f>
        <v>-1</v>
      </c>
      <c r="I4" s="12" t="e">
        <f>SUM(#REF!-#REF!)</f>
        <v>#REF!</v>
      </c>
      <c r="J4" s="11" t="e">
        <f>SUM(I4/#REF!)</f>
        <v>#REF!</v>
      </c>
    </row>
    <row r="5" spans="1:10" ht="15.75">
      <c r="A5" s="9" t="s">
        <v>10</v>
      </c>
      <c r="B5" s="10">
        <v>437006</v>
      </c>
      <c r="C5" s="10">
        <v>447000</v>
      </c>
      <c r="D5" s="10">
        <v>465000</v>
      </c>
      <c r="E5" s="10">
        <v>1798139</v>
      </c>
      <c r="F5" s="10"/>
      <c r="G5" s="10">
        <f>SUM(F5-E5)</f>
        <v>-1798139</v>
      </c>
      <c r="H5" s="11">
        <f>SUM(G5/E5)</f>
        <v>-1</v>
      </c>
      <c r="I5" s="12" t="e">
        <f>SUM(#REF!-#REF!)</f>
        <v>#REF!</v>
      </c>
      <c r="J5" s="11" t="e">
        <f>SUM(I5/#REF!)</f>
        <v>#REF!</v>
      </c>
    </row>
    <row r="6" spans="1:10" ht="15.75">
      <c r="A6" s="9" t="s">
        <v>23</v>
      </c>
      <c r="B6" s="10"/>
      <c r="C6" s="10"/>
      <c r="D6" s="10"/>
      <c r="E6" s="10">
        <f>SUM(E4:E5)</f>
        <v>11613020</v>
      </c>
      <c r="F6" s="10"/>
      <c r="G6" s="10">
        <f>SUM(F6-E6)</f>
        <v>-11613020</v>
      </c>
      <c r="H6" s="11">
        <f>SUM(G6/E6)</f>
        <v>-1</v>
      </c>
      <c r="I6" s="12"/>
      <c r="J6" s="11"/>
    </row>
    <row r="7" spans="1:10" ht="15.75">
      <c r="A7" s="9" t="s">
        <v>11</v>
      </c>
      <c r="B7" s="10">
        <v>149000</v>
      </c>
      <c r="C7" s="10">
        <v>195242</v>
      </c>
      <c r="D7" s="10">
        <v>199200</v>
      </c>
      <c r="E7" s="10">
        <v>199200</v>
      </c>
      <c r="F7" s="10"/>
      <c r="G7" s="10"/>
      <c r="H7" s="11">
        <f>SUM(G7/E7)</f>
        <v>0</v>
      </c>
      <c r="I7" s="12"/>
      <c r="J7" s="11"/>
    </row>
    <row r="8" spans="1:10" ht="15.75">
      <c r="A8" s="9" t="s">
        <v>25</v>
      </c>
      <c r="B8" s="10"/>
      <c r="C8" s="10"/>
      <c r="D8" s="10"/>
      <c r="E8" s="10">
        <f>SUM(E6:E7)</f>
        <v>11812220</v>
      </c>
      <c r="F8" s="10">
        <v>12255888</v>
      </c>
      <c r="G8" s="10">
        <f>SUM(F8-E8)</f>
        <v>443668</v>
      </c>
      <c r="H8" s="11">
        <f>SUM(G8/E8)</f>
        <v>0.037560086080347305</v>
      </c>
      <c r="I8" s="12"/>
      <c r="J8" s="11"/>
    </row>
    <row r="9" spans="1:10" ht="15.75">
      <c r="A9" s="9" t="s">
        <v>8</v>
      </c>
      <c r="B9" s="10">
        <v>998136</v>
      </c>
      <c r="C9" s="10">
        <v>1061728</v>
      </c>
      <c r="D9" s="10">
        <v>1108992</v>
      </c>
      <c r="E9" s="10">
        <v>1171612</v>
      </c>
      <c r="F9" s="10">
        <v>1247048</v>
      </c>
      <c r="G9" s="10">
        <f aca="true" t="shared" si="0" ref="G9:G27">SUM(F9-E9)</f>
        <v>75436</v>
      </c>
      <c r="H9" s="11">
        <f aca="true" t="shared" si="1" ref="H9:H28">SUM(G9/E9)</f>
        <v>0.0643865033816656</v>
      </c>
      <c r="I9" s="12" t="e">
        <f>SUM(#REF!-#REF!)</f>
        <v>#REF!</v>
      </c>
      <c r="J9" s="11" t="e">
        <f>SUM(I9/#REF!)</f>
        <v>#REF!</v>
      </c>
    </row>
    <row r="10" spans="1:10" ht="15.75">
      <c r="A10" s="9" t="s">
        <v>9</v>
      </c>
      <c r="B10" s="10">
        <v>21765817</v>
      </c>
      <c r="C10" s="10">
        <v>22528078</v>
      </c>
      <c r="D10" s="10">
        <v>23240174</v>
      </c>
      <c r="E10" s="10">
        <v>23536649</v>
      </c>
      <c r="F10" s="10">
        <v>24468918</v>
      </c>
      <c r="G10" s="10">
        <f t="shared" si="0"/>
        <v>932269</v>
      </c>
      <c r="H10" s="11">
        <f t="shared" si="1"/>
        <v>0.0396092493880501</v>
      </c>
      <c r="I10" s="12" t="e">
        <f>SUM(#REF!-#REF!)</f>
        <v>#REF!</v>
      </c>
      <c r="J10" s="11" t="e">
        <f>SUM(I10/#REF!)</f>
        <v>#REF!</v>
      </c>
    </row>
    <row r="11" spans="1:10" ht="15.75">
      <c r="A11" s="9"/>
      <c r="B11" s="10">
        <f>SUM(B4:B10)</f>
        <v>32215567</v>
      </c>
      <c r="C11" s="10">
        <f>SUM(C4:C10)</f>
        <v>33264411</v>
      </c>
      <c r="D11" s="10">
        <f>SUM(D4:D10)</f>
        <v>34240150</v>
      </c>
      <c r="E11" s="10">
        <f>SUM(E8:E10)</f>
        <v>36520481</v>
      </c>
      <c r="F11" s="10">
        <f>SUM(F8:F10)</f>
        <v>37971854</v>
      </c>
      <c r="G11" s="10">
        <f>SUM(G8:G10)</f>
        <v>1451373</v>
      </c>
      <c r="H11" s="11">
        <f t="shared" si="1"/>
        <v>0.039741344041991124</v>
      </c>
      <c r="I11" s="12" t="e">
        <f>SUM(#REF!-#REF!)</f>
        <v>#REF!</v>
      </c>
      <c r="J11" s="11" t="e">
        <f>SUM(I11/#REF!)</f>
        <v>#REF!</v>
      </c>
    </row>
    <row r="12" spans="1:10" ht="15.75">
      <c r="A12" s="9"/>
      <c r="B12" s="10"/>
      <c r="C12" s="10"/>
      <c r="D12" s="10"/>
      <c r="E12" s="10"/>
      <c r="F12" s="10"/>
      <c r="G12" s="10"/>
      <c r="H12" s="11"/>
      <c r="I12" s="12"/>
      <c r="J12" s="11"/>
    </row>
    <row r="13" spans="1:10" ht="15.75">
      <c r="A13" s="13" t="s">
        <v>12</v>
      </c>
      <c r="B13" s="10"/>
      <c r="C13" s="10"/>
      <c r="D13" s="10"/>
      <c r="E13" s="10"/>
      <c r="F13" s="10"/>
      <c r="G13" s="10"/>
      <c r="H13" s="11"/>
      <c r="I13" s="12"/>
      <c r="J13" s="11"/>
    </row>
    <row r="14" spans="1:10" ht="15.75">
      <c r="A14" s="9" t="s">
        <v>7</v>
      </c>
      <c r="B14" s="14">
        <v>3306400</v>
      </c>
      <c r="C14" s="14">
        <v>3210264</v>
      </c>
      <c r="D14" s="14">
        <v>3348264</v>
      </c>
      <c r="E14" s="14">
        <v>3484400</v>
      </c>
      <c r="F14" s="14"/>
      <c r="G14" s="10">
        <f t="shared" si="0"/>
        <v>-3484400</v>
      </c>
      <c r="H14" s="11">
        <f t="shared" si="1"/>
        <v>-1</v>
      </c>
      <c r="I14" s="12" t="e">
        <f>SUM(#REF!-#REF!)</f>
        <v>#REF!</v>
      </c>
      <c r="J14" s="11" t="e">
        <f>SUM(I14/#REF!)</f>
        <v>#REF!</v>
      </c>
    </row>
    <row r="15" spans="1:10" ht="15.75">
      <c r="A15" s="9" t="s">
        <v>10</v>
      </c>
      <c r="B15" s="14"/>
      <c r="C15" s="14"/>
      <c r="D15" s="14"/>
      <c r="E15" s="14">
        <v>1264349</v>
      </c>
      <c r="F15" s="14"/>
      <c r="G15" s="10">
        <f t="shared" si="0"/>
        <v>-1264349</v>
      </c>
      <c r="H15" s="11">
        <f t="shared" si="1"/>
        <v>-1</v>
      </c>
      <c r="I15" s="12"/>
      <c r="J15" s="11"/>
    </row>
    <row r="16" spans="1:10" ht="15.75">
      <c r="A16" s="9" t="s">
        <v>25</v>
      </c>
      <c r="B16" s="14"/>
      <c r="C16" s="14"/>
      <c r="D16" s="14"/>
      <c r="E16" s="14">
        <f>SUM(E14:E15)</f>
        <v>4748749</v>
      </c>
      <c r="F16" s="14">
        <v>4950000</v>
      </c>
      <c r="G16" s="10">
        <f t="shared" si="0"/>
        <v>201251</v>
      </c>
      <c r="H16" s="11">
        <f>SUM(G16/E16)</f>
        <v>0.04237979307813489</v>
      </c>
      <c r="I16" s="12"/>
      <c r="J16" s="11"/>
    </row>
    <row r="17" spans="1:10" ht="15.75">
      <c r="A17" s="9" t="s">
        <v>9</v>
      </c>
      <c r="B17" s="14">
        <v>2842679</v>
      </c>
      <c r="C17" s="14">
        <v>3248194</v>
      </c>
      <c r="D17" s="14">
        <v>3005579</v>
      </c>
      <c r="E17" s="14">
        <v>3627183</v>
      </c>
      <c r="F17" s="14">
        <v>3237629</v>
      </c>
      <c r="G17" s="10">
        <f t="shared" si="0"/>
        <v>-389554</v>
      </c>
      <c r="H17" s="11">
        <f t="shared" si="1"/>
        <v>-0.10739849629864277</v>
      </c>
      <c r="I17" s="12" t="e">
        <f>SUM(#REF!-#REF!)</f>
        <v>#REF!</v>
      </c>
      <c r="J17" s="11" t="e">
        <f>SUM(I17/#REF!)</f>
        <v>#REF!</v>
      </c>
    </row>
    <row r="18" spans="1:10" ht="15.75">
      <c r="A18" s="9" t="s">
        <v>13</v>
      </c>
      <c r="B18" s="14">
        <f aca="true" t="shared" si="2" ref="B18:G18">SUM(B14:B17)</f>
        <v>6149079</v>
      </c>
      <c r="C18" s="14">
        <f t="shared" si="2"/>
        <v>6458458</v>
      </c>
      <c r="D18" s="14">
        <f t="shared" si="2"/>
        <v>6353843</v>
      </c>
      <c r="E18" s="14">
        <f t="shared" si="2"/>
        <v>13124681</v>
      </c>
      <c r="F18" s="14">
        <f t="shared" si="2"/>
        <v>8187629</v>
      </c>
      <c r="G18" s="14">
        <f t="shared" si="2"/>
        <v>-4937052</v>
      </c>
      <c r="H18" s="11">
        <f t="shared" si="1"/>
        <v>-0.37616548546970396</v>
      </c>
      <c r="I18" s="12" t="e">
        <f>SUM(#REF!-#REF!)</f>
        <v>#REF!</v>
      </c>
      <c r="J18" s="11" t="e">
        <f>SUM(I18/#REF!)</f>
        <v>#REF!</v>
      </c>
    </row>
    <row r="19" spans="1:10" ht="15.75">
      <c r="A19" s="9"/>
      <c r="B19" s="10"/>
      <c r="C19" s="10"/>
      <c r="D19" s="10"/>
      <c r="E19" s="10"/>
      <c r="F19" s="10"/>
      <c r="G19" s="10"/>
      <c r="H19" s="11"/>
      <c r="I19" s="12"/>
      <c r="J19" s="11"/>
    </row>
    <row r="20" spans="1:10" ht="15.75">
      <c r="A20" s="13" t="s">
        <v>14</v>
      </c>
      <c r="B20" s="10"/>
      <c r="C20" s="10"/>
      <c r="D20" s="10"/>
      <c r="E20" s="10"/>
      <c r="F20" s="10"/>
      <c r="G20" s="10"/>
      <c r="H20" s="11"/>
      <c r="I20" s="12"/>
      <c r="J20" s="11"/>
    </row>
    <row r="21" spans="1:10" ht="15.75">
      <c r="A21" s="9" t="s">
        <v>15</v>
      </c>
      <c r="B21" s="10">
        <f>SUM(B4-B14)</f>
        <v>5559208</v>
      </c>
      <c r="C21" s="10">
        <f>SUM(C4-C14)</f>
        <v>5822099</v>
      </c>
      <c r="D21" s="10">
        <f>SUM(D4-D14)</f>
        <v>5878520</v>
      </c>
      <c r="E21" s="10">
        <f>SUM(E4-E14)</f>
        <v>6330481</v>
      </c>
      <c r="F21" s="10">
        <v>0</v>
      </c>
      <c r="G21" s="10">
        <f t="shared" si="0"/>
        <v>-6330481</v>
      </c>
      <c r="H21" s="11">
        <f t="shared" si="1"/>
        <v>-1</v>
      </c>
      <c r="I21" s="12" t="e">
        <f>SUM(#REF!-#REF!)</f>
        <v>#REF!</v>
      </c>
      <c r="J21" s="11" t="e">
        <f>SUM(I21/#REF!)</f>
        <v>#REF!</v>
      </c>
    </row>
    <row r="22" spans="1:12" ht="15.75">
      <c r="A22" s="9" t="s">
        <v>10</v>
      </c>
      <c r="B22" s="10"/>
      <c r="C22" s="10"/>
      <c r="D22" s="10"/>
      <c r="E22" s="10">
        <v>533790</v>
      </c>
      <c r="F22" s="10">
        <v>0</v>
      </c>
      <c r="G22" s="10">
        <f t="shared" si="0"/>
        <v>-533790</v>
      </c>
      <c r="H22" s="11">
        <f t="shared" si="1"/>
        <v>-1</v>
      </c>
      <c r="I22" s="12"/>
      <c r="J22" s="11"/>
      <c r="L22" s="10"/>
    </row>
    <row r="23" spans="1:10" ht="15.75">
      <c r="A23" s="9" t="s">
        <v>11</v>
      </c>
      <c r="B23" s="10">
        <v>149000</v>
      </c>
      <c r="C23" s="10">
        <v>195242</v>
      </c>
      <c r="D23" s="10">
        <v>199200</v>
      </c>
      <c r="E23" s="10">
        <v>199200</v>
      </c>
      <c r="F23" s="10"/>
      <c r="G23" s="10">
        <f>SUM(F23-E23)</f>
        <v>-199200</v>
      </c>
      <c r="H23" s="11">
        <f>SUM(G23/E23)</f>
        <v>-1</v>
      </c>
      <c r="I23" s="12" t="e">
        <f>SUM(#REF!-#REF!)</f>
        <v>#REF!</v>
      </c>
      <c r="J23" s="11" t="e">
        <f>SUM(I23/#REF!)</f>
        <v>#REF!</v>
      </c>
    </row>
    <row r="24" spans="1:10" ht="15.75">
      <c r="A24" s="9" t="s">
        <v>24</v>
      </c>
      <c r="B24" s="10"/>
      <c r="C24" s="10"/>
      <c r="D24" s="10"/>
      <c r="E24" s="10">
        <f>SUM(E21:E23)</f>
        <v>7063471</v>
      </c>
      <c r="F24" s="10">
        <f>SUM(F8-F16)</f>
        <v>7305888</v>
      </c>
      <c r="G24" s="10">
        <f t="shared" si="0"/>
        <v>242417</v>
      </c>
      <c r="H24" s="11">
        <f t="shared" si="1"/>
        <v>0.03431981245481152</v>
      </c>
      <c r="I24" s="12"/>
      <c r="J24" s="11"/>
    </row>
    <row r="25" spans="1:10" ht="15.75">
      <c r="A25" s="9" t="s">
        <v>25</v>
      </c>
      <c r="B25" s="10"/>
      <c r="C25" s="10"/>
      <c r="D25" s="10"/>
      <c r="E25" s="10">
        <f>SUM(E24:E24)</f>
        <v>7063471</v>
      </c>
      <c r="F25" s="10">
        <f>SUM(F8-F16)</f>
        <v>7305888</v>
      </c>
      <c r="G25" s="10">
        <f>SUM(G8-G16)</f>
        <v>242417</v>
      </c>
      <c r="H25" s="11">
        <f>SUM(G25/E25)</f>
        <v>0.03431981245481152</v>
      </c>
      <c r="I25" s="12"/>
      <c r="J25" s="11"/>
    </row>
    <row r="26" spans="1:10" ht="15.75">
      <c r="A26" s="9" t="s">
        <v>8</v>
      </c>
      <c r="B26" s="10">
        <v>998136</v>
      </c>
      <c r="C26" s="10">
        <v>1061728</v>
      </c>
      <c r="D26" s="10">
        <v>1108992</v>
      </c>
      <c r="E26" s="10">
        <v>1171612</v>
      </c>
      <c r="F26" s="10">
        <v>1247048</v>
      </c>
      <c r="G26" s="10">
        <f t="shared" si="0"/>
        <v>75436</v>
      </c>
      <c r="H26" s="11">
        <f t="shared" si="1"/>
        <v>0.0643865033816656</v>
      </c>
      <c r="I26" s="12" t="e">
        <f>SUM(#REF!-#REF!)</f>
        <v>#REF!</v>
      </c>
      <c r="J26" s="11" t="e">
        <f>SUM(I26/#REF!)</f>
        <v>#REF!</v>
      </c>
    </row>
    <row r="27" spans="1:10" ht="15.75">
      <c r="A27" s="9" t="s">
        <v>9</v>
      </c>
      <c r="B27" s="10">
        <f>SUM(B10-B17)</f>
        <v>18923138</v>
      </c>
      <c r="C27" s="10">
        <f>SUM(C10-C17)</f>
        <v>19279884</v>
      </c>
      <c r="D27" s="10">
        <f>SUM(D10-D17)</f>
        <v>20234595</v>
      </c>
      <c r="E27" s="10">
        <v>19909466</v>
      </c>
      <c r="F27" s="10">
        <f>SUM(F10-F17)</f>
        <v>21231289</v>
      </c>
      <c r="G27" s="10">
        <f t="shared" si="0"/>
        <v>1321823</v>
      </c>
      <c r="H27" s="11">
        <f t="shared" si="1"/>
        <v>0.06639168524158308</v>
      </c>
      <c r="I27" s="12" t="e">
        <f>SUM(#REF!-#REF!)</f>
        <v>#REF!</v>
      </c>
      <c r="J27" s="11" t="e">
        <f>SUM(I27/#REF!)</f>
        <v>#REF!</v>
      </c>
    </row>
    <row r="28" spans="1:10" ht="15.75">
      <c r="A28" s="9" t="s">
        <v>13</v>
      </c>
      <c r="B28" s="10">
        <f>SUM(B21:B27)</f>
        <v>25629482</v>
      </c>
      <c r="C28" s="10">
        <f>SUM(C21:C27)</f>
        <v>26358953</v>
      </c>
      <c r="D28" s="10">
        <f>SUM(D21:D27)</f>
        <v>27421307</v>
      </c>
      <c r="E28" s="10">
        <f>SUM(E25:E27)</f>
        <v>28144549</v>
      </c>
      <c r="F28" s="10">
        <f>SUM(F25:F27)</f>
        <v>29784225</v>
      </c>
      <c r="G28" s="10">
        <f>SUM(G25:G27)</f>
        <v>1639676</v>
      </c>
      <c r="H28" s="11">
        <f t="shared" si="1"/>
        <v>0.05825909663714988</v>
      </c>
      <c r="I28" s="12" t="e">
        <f>SUM(#REF!-#REF!)</f>
        <v>#REF!</v>
      </c>
      <c r="J28" s="11" t="e">
        <f>SUM(I28/#REF!)</f>
        <v>#REF!</v>
      </c>
    </row>
    <row r="29" spans="1:10" ht="15.75">
      <c r="A29" s="9"/>
      <c r="B29" s="16"/>
      <c r="C29" s="16"/>
      <c r="D29" s="16"/>
      <c r="E29" s="16"/>
      <c r="F29" s="16"/>
      <c r="G29" s="10"/>
      <c r="H29" s="11"/>
      <c r="I29" s="12"/>
      <c r="J29" s="11"/>
    </row>
    <row r="30" spans="1:10" ht="15.75">
      <c r="A30" s="13" t="s">
        <v>16</v>
      </c>
      <c r="B30" s="16"/>
      <c r="C30" s="16"/>
      <c r="D30" s="16"/>
      <c r="E30" s="16"/>
      <c r="F30" s="16"/>
      <c r="G30" s="10"/>
      <c r="H30" s="11"/>
      <c r="I30" s="12"/>
      <c r="J30" s="11"/>
    </row>
    <row r="31" spans="1:10" ht="15.75">
      <c r="A31" s="9" t="s">
        <v>7</v>
      </c>
      <c r="B31" s="17">
        <v>3.37</v>
      </c>
      <c r="C31" s="17">
        <v>3.54</v>
      </c>
      <c r="D31" s="17">
        <f>SUM(D21/1660000)</f>
        <v>3.541277108433735</v>
      </c>
      <c r="E31" s="17">
        <f>SUM(E21/1668000)</f>
        <v>3.795252398081535</v>
      </c>
      <c r="F31" s="17"/>
      <c r="G31" s="17">
        <f aca="true" t="shared" si="3" ref="G31:G39">SUM(F31-E31)</f>
        <v>-3.795252398081535</v>
      </c>
      <c r="H31" s="11">
        <f aca="true" t="shared" si="4" ref="H31:H37">SUM(G31/E31)</f>
        <v>-1</v>
      </c>
      <c r="I31" s="18" t="e">
        <f>SUM(#REF!-#REF!)</f>
        <v>#REF!</v>
      </c>
      <c r="J31" s="11" t="e">
        <f>SUM(I31/#REF!)</f>
        <v>#REF!</v>
      </c>
    </row>
    <row r="32" spans="1:10" ht="15.75">
      <c r="A32" s="9" t="s">
        <v>10</v>
      </c>
      <c r="B32" s="15">
        <v>0.27</v>
      </c>
      <c r="C32" s="15">
        <v>0.27</v>
      </c>
      <c r="D32" s="17">
        <v>0.28</v>
      </c>
      <c r="E32" s="17">
        <v>0.32</v>
      </c>
      <c r="F32" s="17"/>
      <c r="G32" s="17">
        <f t="shared" si="3"/>
        <v>-0.32</v>
      </c>
      <c r="H32" s="11">
        <f t="shared" si="4"/>
        <v>-1</v>
      </c>
      <c r="I32" s="18" t="e">
        <f>SUM(#REF!-#REF!)</f>
        <v>#REF!</v>
      </c>
      <c r="J32" s="11" t="e">
        <f>SUM(I32/#REF!)</f>
        <v>#REF!</v>
      </c>
    </row>
    <row r="33" spans="1:10" ht="15.75">
      <c r="A33" s="9" t="s">
        <v>17</v>
      </c>
      <c r="B33" s="15">
        <v>0.09</v>
      </c>
      <c r="C33" s="15">
        <v>0.12</v>
      </c>
      <c r="D33" s="17">
        <v>0.12</v>
      </c>
      <c r="E33" s="17">
        <v>0.12</v>
      </c>
      <c r="F33" s="17">
        <f>SUM(F19/1682000)</f>
        <v>0</v>
      </c>
      <c r="G33" s="17">
        <f t="shared" si="3"/>
        <v>-0.12</v>
      </c>
      <c r="H33" s="11">
        <f t="shared" si="4"/>
        <v>-1</v>
      </c>
      <c r="I33" s="18" t="e">
        <f>SUM(#REF!-#REF!)</f>
        <v>#REF!</v>
      </c>
      <c r="J33" s="11" t="e">
        <f>SUM(I33/#REF!)</f>
        <v>#REF!</v>
      </c>
    </row>
    <row r="34" spans="1:10" ht="15.75">
      <c r="A34" s="9" t="s">
        <v>25</v>
      </c>
      <c r="B34" s="17"/>
      <c r="C34" s="17"/>
      <c r="D34" s="17"/>
      <c r="E34" s="17">
        <f>SUM(E31:E33)</f>
        <v>4.235252398081535</v>
      </c>
      <c r="F34" s="17">
        <f>SUM(F25/1682000)</f>
        <v>4.3435719381688465</v>
      </c>
      <c r="G34" s="17">
        <v>0.1</v>
      </c>
      <c r="H34" s="11">
        <f t="shared" si="4"/>
        <v>0.023611343693541745</v>
      </c>
      <c r="I34" s="18"/>
      <c r="J34" s="11"/>
    </row>
    <row r="35" spans="1:10" ht="15.75">
      <c r="A35" s="9" t="s">
        <v>8</v>
      </c>
      <c r="B35" s="15">
        <v>0.61</v>
      </c>
      <c r="C35" s="15">
        <v>0.65</v>
      </c>
      <c r="D35" s="17">
        <f>SUM(D26/1660000)</f>
        <v>0.668067469879518</v>
      </c>
      <c r="E35" s="17">
        <f>SUM(E26/1668000)</f>
        <v>0.7024052757793765</v>
      </c>
      <c r="F35" s="17">
        <f>SUM(F26/1682000)</f>
        <v>0.7414078478002378</v>
      </c>
      <c r="G35" s="17">
        <f t="shared" si="3"/>
        <v>0.039002572020861326</v>
      </c>
      <c r="H35" s="11">
        <f t="shared" si="4"/>
        <v>0.05552716268764462</v>
      </c>
      <c r="I35" s="18" t="e">
        <f>SUM(#REF!-#REF!)</f>
        <v>#REF!</v>
      </c>
      <c r="J35" s="11" t="e">
        <f>SUM(I35/#REF!)</f>
        <v>#REF!</v>
      </c>
    </row>
    <row r="36" spans="1:10" ht="15.75">
      <c r="A36" s="9" t="s">
        <v>9</v>
      </c>
      <c r="B36" s="15">
        <v>11.5</v>
      </c>
      <c r="C36" s="15">
        <v>11.7</v>
      </c>
      <c r="D36" s="17">
        <f>SUM(D27/1660000)</f>
        <v>12.189515060240964</v>
      </c>
      <c r="E36" s="17">
        <v>11.94</v>
      </c>
      <c r="F36" s="17">
        <f>SUM(F27/1682000)</f>
        <v>12.622645065398336</v>
      </c>
      <c r="G36" s="17">
        <f t="shared" si="3"/>
        <v>0.6826450653983365</v>
      </c>
      <c r="H36" s="11">
        <f t="shared" si="4"/>
        <v>0.05717295355094946</v>
      </c>
      <c r="I36" s="18" t="e">
        <f>SUM(#REF!-#REF!)</f>
        <v>#REF!</v>
      </c>
      <c r="J36" s="11" t="e">
        <f>SUM(I36/#REF!)</f>
        <v>#REF!</v>
      </c>
    </row>
    <row r="37" spans="1:10" ht="15.75">
      <c r="A37" s="9" t="s">
        <v>13</v>
      </c>
      <c r="B37" s="15">
        <f>SUM(B31:B36)</f>
        <v>15.84</v>
      </c>
      <c r="C37" s="15">
        <f>SUM(C31:C36)</f>
        <v>16.28</v>
      </c>
      <c r="D37" s="15" t="e">
        <f>SUM(#REF!)</f>
        <v>#REF!</v>
      </c>
      <c r="E37" s="15">
        <v>16.88</v>
      </c>
      <c r="F37" s="15">
        <f>SUM(F31:F36)</f>
        <v>17.70762485136742</v>
      </c>
      <c r="G37" s="17">
        <f t="shared" si="3"/>
        <v>0.8276248513674211</v>
      </c>
      <c r="H37" s="11">
        <f t="shared" si="4"/>
        <v>0.049029908256363816</v>
      </c>
      <c r="I37" s="18" t="e">
        <f>SUM(#REF!-#REF!)</f>
        <v>#REF!</v>
      </c>
      <c r="J37" s="11" t="e">
        <f>SUM(I37/#REF!)</f>
        <v>#REF!</v>
      </c>
    </row>
    <row r="38" spans="1:10" ht="15.75">
      <c r="A38" s="9"/>
      <c r="B38" s="15"/>
      <c r="C38" s="15"/>
      <c r="D38" s="15"/>
      <c r="E38" s="15"/>
      <c r="F38" s="15"/>
      <c r="G38" s="17">
        <f t="shared" si="3"/>
        <v>0</v>
      </c>
      <c r="H38" s="11"/>
      <c r="I38" s="12"/>
      <c r="J38" s="11"/>
    </row>
    <row r="39" spans="1:10" ht="15.75">
      <c r="A39" s="9" t="s">
        <v>18</v>
      </c>
      <c r="B39" s="19">
        <v>1645700000</v>
      </c>
      <c r="C39" s="19">
        <v>1648500000</v>
      </c>
      <c r="D39" s="19">
        <v>1660000000</v>
      </c>
      <c r="E39" s="19">
        <v>1668000000</v>
      </c>
      <c r="F39" s="19">
        <v>1682000000</v>
      </c>
      <c r="G39" s="17">
        <f t="shared" si="3"/>
        <v>14000000</v>
      </c>
      <c r="H39" s="11">
        <f>SUM(G39/E39)</f>
        <v>0.008393285371702638</v>
      </c>
      <c r="I39" s="12" t="e">
        <f>SUM(#REF!-#REF!)</f>
        <v>#REF!</v>
      </c>
      <c r="J39" s="11" t="e">
        <f>SUM(I39/#REF!)</f>
        <v>#REF!</v>
      </c>
    </row>
  </sheetData>
  <sheetProtection/>
  <printOptions gridLines="1" horizontalCentered="1"/>
  <pageMargins left="0.75" right="0.75" top="1" bottom="0.21" header="0.25" footer="0.17"/>
  <pageSetup fitToHeight="1" fitToWidth="1" horizontalDpi="600" verticalDpi="600" orientation="landscape" scale="87" r:id="rId1"/>
  <headerFooter alignWithMargins="0">
    <oddHeader>&amp;C&amp;"Arial,Bold"&amp;12Budget Summary
Fiscal Year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K. McGovern</dc:creator>
  <cp:keywords/>
  <dc:description/>
  <cp:lastModifiedBy>Michael McGovern</cp:lastModifiedBy>
  <cp:lastPrinted>2016-02-25T14:24:15Z</cp:lastPrinted>
  <dcterms:created xsi:type="dcterms:W3CDTF">2013-05-08T13:36:50Z</dcterms:created>
  <dcterms:modified xsi:type="dcterms:W3CDTF">2016-03-01T14:47:45Z</dcterms:modified>
  <cp:category/>
  <cp:version/>
  <cp:contentType/>
  <cp:contentStatus/>
</cp:coreProperties>
</file>